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356" windowWidth="19815" windowHeight="8610" activeTab="0"/>
  </bookViews>
  <sheets>
    <sheet name="Sheet1" sheetId="1" r:id="rId1"/>
    <sheet name="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<sst xmlns="http://schemas.openxmlformats.org/spreadsheetml/2006/main" count="52" uniqueCount="51">
  <si>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勘定科目</t>
  </si>
  <si>
    <t>治療奉仕</t>
  </si>
  <si>
    <t>相談</t>
  </si>
  <si>
    <t>渉外活動</t>
  </si>
  <si>
    <t>【収入の部】</t>
  </si>
  <si>
    <t>雑収入</t>
  </si>
  <si>
    <t>合計</t>
  </si>
  <si>
    <t>【支出の部】</t>
  </si>
  <si>
    <t>会場費・器材</t>
  </si>
  <si>
    <t>資料作成</t>
  </si>
  <si>
    <t>賃借料</t>
  </si>
  <si>
    <t>光熱費</t>
  </si>
  <si>
    <t>通信費</t>
  </si>
  <si>
    <t>会議費</t>
  </si>
  <si>
    <t>食糧費</t>
  </si>
  <si>
    <t>租税公課</t>
  </si>
  <si>
    <t>給与・手当</t>
  </si>
  <si>
    <t>法人会計</t>
  </si>
  <si>
    <t>修理修繕費</t>
  </si>
  <si>
    <t>旅費・補助金</t>
  </si>
  <si>
    <t>啓発振興</t>
  </si>
  <si>
    <t>会費・負担金</t>
  </si>
  <si>
    <t>講師接待費</t>
  </si>
  <si>
    <t>コンサルタント料</t>
  </si>
  <si>
    <t>勤務役員旅費</t>
  </si>
  <si>
    <t>情報提供伝達</t>
  </si>
  <si>
    <t>講習・研究会</t>
  </si>
  <si>
    <t>備品購入</t>
  </si>
  <si>
    <t>当期正味財産増加額</t>
  </si>
  <si>
    <t>前期繰越正味財産額</t>
  </si>
  <si>
    <t>期末正味財産合計額</t>
  </si>
  <si>
    <t>講師謝金</t>
  </si>
  <si>
    <t>講師旅費・宿泊費</t>
  </si>
  <si>
    <t>事業収益金</t>
  </si>
  <si>
    <t>補助金・助成金</t>
  </si>
  <si>
    <t>受取寄附金</t>
  </si>
  <si>
    <t>事務費・雑費</t>
  </si>
  <si>
    <t>平成２６年４月１日から平成２７年３月３１日まで</t>
  </si>
  <si>
    <t>（単位は円　△：減）</t>
  </si>
  <si>
    <t>減価償却費</t>
  </si>
  <si>
    <t>受取入会金</t>
  </si>
  <si>
    <t>受取会費</t>
  </si>
  <si>
    <t>合　　　計</t>
  </si>
  <si>
    <t>受講料（資料代）</t>
  </si>
  <si>
    <t>２６年度　正味財産増減計算書総括表（損益計算方式）</t>
  </si>
  <si>
    <t>助成券事業</t>
  </si>
  <si>
    <t>公益</t>
  </si>
  <si>
    <t>公益計</t>
  </si>
  <si>
    <t>役員報酬(員外監事）</t>
  </si>
  <si>
    <t>収益</t>
  </si>
  <si>
    <t>収益計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</si>
</sst>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38" fontId="3" fillId="0" borderId="0" xfId="48" applyFont="1" applyAlignment="1">
      <alignment/>
    </xf>
    <xf numFmtId="0" fontId="0" fillId="0" borderId="0" xfId="0" applyAlignment="1">
      <alignment horizontal="right" vertical="center"/>
    </xf>
    <xf numFmtId="38" fontId="3" fillId="0" borderId="0" xfId="48" applyFont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38" fontId="3" fillId="0" borderId="13" xfId="48" applyFont="1" applyBorder="1" applyAlignment="1">
      <alignment horizontal="right" vertical="center"/>
    </xf>
    <xf numFmtId="38" fontId="3" fillId="0" borderId="14" xfId="48" applyFont="1" applyBorder="1" applyAlignment="1">
      <alignment horizontal="right" vertical="center"/>
    </xf>
    <xf numFmtId="38" fontId="3" fillId="0" borderId="15" xfId="48" applyFont="1" applyBorder="1" applyAlignment="1">
      <alignment horizontal="right" vertical="center"/>
    </xf>
    <xf numFmtId="38" fontId="3" fillId="0" borderId="16" xfId="48" applyFont="1" applyBorder="1" applyAlignment="1">
      <alignment horizontal="right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38" fontId="3" fillId="0" borderId="19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21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38" fontId="3" fillId="0" borderId="23" xfId="48" applyFont="1" applyBorder="1" applyAlignment="1">
      <alignment horizontal="right" vertical="center"/>
    </xf>
    <xf numFmtId="38" fontId="3" fillId="0" borderId="24" xfId="48" applyFont="1" applyBorder="1" applyAlignment="1">
      <alignment horizontal="right" vertical="center"/>
    </xf>
    <xf numFmtId="0" fontId="2" fillId="0" borderId="24" xfId="0" applyFont="1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38" fontId="3" fillId="0" borderId="26" xfId="48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2" fillId="0" borderId="21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38" fontId="3" fillId="0" borderId="27" xfId="48" applyFon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38" fontId="3" fillId="0" borderId="30" xfId="48" applyFont="1" applyBorder="1" applyAlignment="1">
      <alignment horizontal="right" vertical="center"/>
    </xf>
    <xf numFmtId="38" fontId="3" fillId="0" borderId="28" xfId="48" applyFont="1" applyBorder="1" applyAlignment="1">
      <alignment horizontal="right" vertical="center"/>
    </xf>
    <xf numFmtId="38" fontId="3" fillId="0" borderId="14" xfId="48" applyNumberFormat="1" applyFont="1" applyBorder="1" applyAlignment="1">
      <alignment horizontal="right" vertical="center"/>
    </xf>
    <xf numFmtId="38" fontId="3" fillId="0" borderId="15" xfId="48" applyNumberFormat="1" applyFont="1" applyBorder="1" applyAlignment="1">
      <alignment horizontal="right" vertical="center"/>
    </xf>
    <xf numFmtId="38" fontId="3" fillId="0" borderId="16" xfId="48" applyNumberFormat="1" applyFont="1" applyBorder="1" applyAlignment="1">
      <alignment horizontal="right" vertical="center"/>
    </xf>
    <xf numFmtId="38" fontId="3" fillId="0" borderId="29" xfId="48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38" fontId="3" fillId="0" borderId="32" xfId="48" applyFont="1" applyBorder="1" applyAlignment="1">
      <alignment/>
    </xf>
    <xf numFmtId="38" fontId="3" fillId="0" borderId="33" xfId="48" applyFont="1" applyBorder="1" applyAlignment="1">
      <alignment/>
    </xf>
    <xf numFmtId="38" fontId="3" fillId="0" borderId="34" xfId="48" applyFont="1" applyBorder="1" applyAlignment="1">
      <alignment horizontal="right" vertical="center"/>
    </xf>
    <xf numFmtId="38" fontId="3" fillId="0" borderId="35" xfId="48" applyFont="1" applyFill="1" applyBorder="1" applyAlignment="1">
      <alignment/>
    </xf>
    <xf numFmtId="176" fontId="0" fillId="0" borderId="34" xfId="0" applyNumberFormat="1" applyBorder="1" applyAlignment="1">
      <alignment horizontal="right" vertical="center"/>
    </xf>
    <xf numFmtId="0" fontId="2" fillId="0" borderId="36" xfId="0" applyFont="1" applyBorder="1" applyAlignment="1">
      <alignment horizontal="distributed" vertical="center"/>
    </xf>
    <xf numFmtId="38" fontId="3" fillId="0" borderId="37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38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0" fontId="2" fillId="0" borderId="39" xfId="0" applyFont="1" applyBorder="1" applyAlignment="1">
      <alignment horizontal="distributed" vertical="center"/>
    </xf>
    <xf numFmtId="38" fontId="3" fillId="0" borderId="40" xfId="48" applyNumberFormat="1" applyFont="1" applyBorder="1" applyAlignment="1">
      <alignment horizontal="right" vertical="center"/>
    </xf>
    <xf numFmtId="38" fontId="3" fillId="0" borderId="41" xfId="48" applyFont="1" applyBorder="1" applyAlignment="1">
      <alignment horizontal="right" vertical="center"/>
    </xf>
    <xf numFmtId="38" fontId="3" fillId="0" borderId="42" xfId="48" applyFont="1" applyBorder="1" applyAlignment="1">
      <alignment horizontal="right" vertical="center"/>
    </xf>
    <xf numFmtId="38" fontId="3" fillId="0" borderId="40" xfId="48" applyFont="1" applyBorder="1" applyAlignment="1">
      <alignment horizontal="right" vertical="center"/>
    </xf>
    <xf numFmtId="38" fontId="3" fillId="0" borderId="43" xfId="48" applyFont="1" applyBorder="1" applyAlignment="1">
      <alignment/>
    </xf>
    <xf numFmtId="0" fontId="2" fillId="0" borderId="1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38" fontId="3" fillId="0" borderId="45" xfId="48" applyFont="1" applyBorder="1" applyAlignment="1">
      <alignment horizontal="right" vertical="center"/>
    </xf>
    <xf numFmtId="38" fontId="0" fillId="0" borderId="23" xfId="0" applyNumberFormat="1" applyBorder="1" applyAlignment="1">
      <alignment/>
    </xf>
    <xf numFmtId="38" fontId="3" fillId="0" borderId="19" xfId="48" applyNumberFormat="1" applyFont="1" applyBorder="1" applyAlignment="1">
      <alignment horizontal="right" vertical="center"/>
    </xf>
    <xf numFmtId="38" fontId="3" fillId="0" borderId="46" xfId="48" applyNumberFormat="1" applyFont="1" applyBorder="1" applyAlignment="1">
      <alignment horizontal="right" vertical="center"/>
    </xf>
    <xf numFmtId="38" fontId="3" fillId="0" borderId="27" xfId="48" applyNumberFormat="1" applyFont="1" applyBorder="1" applyAlignment="1">
      <alignment horizontal="right" vertical="center"/>
    </xf>
    <xf numFmtId="38" fontId="3" fillId="0" borderId="44" xfId="48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 shrinkToFit="1"/>
    </xf>
    <xf numFmtId="176" fontId="0" fillId="0" borderId="19" xfId="0" applyNumberForma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38" fontId="0" fillId="0" borderId="21" xfId="0" applyNumberFormat="1" applyBorder="1" applyAlignment="1">
      <alignment/>
    </xf>
    <xf numFmtId="38" fontId="0" fillId="0" borderId="21" xfId="0" applyNumberFormat="1" applyFont="1" applyBorder="1" applyAlignment="1">
      <alignment horizontal="right" vertical="center"/>
    </xf>
    <xf numFmtId="38" fontId="0" fillId="0" borderId="23" xfId="0" applyNumberFormat="1" applyFont="1" applyBorder="1" applyAlignment="1">
      <alignment horizontal="right" vertical="center"/>
    </xf>
    <xf numFmtId="38" fontId="0" fillId="0" borderId="28" xfId="0" applyNumberFormat="1" applyFont="1" applyBorder="1" applyAlignment="1">
      <alignment horizontal="right" vertical="center"/>
    </xf>
    <xf numFmtId="38" fontId="0" fillId="0" borderId="17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8" fontId="3" fillId="0" borderId="47" xfId="48" applyFont="1" applyBorder="1" applyAlignment="1">
      <alignment horizontal="right" vertical="center"/>
    </xf>
    <xf numFmtId="38" fontId="0" fillId="0" borderId="48" xfId="0" applyNumberFormat="1" applyBorder="1" applyAlignment="1">
      <alignment/>
    </xf>
    <xf numFmtId="38" fontId="0" fillId="0" borderId="24" xfId="0" applyNumberFormat="1" applyBorder="1" applyAlignment="1">
      <alignment/>
    </xf>
    <xf numFmtId="38" fontId="3" fillId="0" borderId="24" xfId="48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N6" sqref="N6"/>
    </sheetView>
  </sheetViews>
  <sheetFormatPr defaultColWidth="9.00390625" defaultRowHeight="13.5"/>
  <cols>
    <col min="1" max="1" width="21.75390625" style="2" customWidth="1"/>
    <col min="2" max="2" width="12.375" style="2" customWidth="1"/>
    <col min="3" max="3" width="11.625" style="5" customWidth="1"/>
    <col min="4" max="4" width="9.875" style="5" customWidth="1"/>
    <col min="5" max="5" width="11.625" style="5" customWidth="1"/>
    <col min="6" max="6" width="8.25390625" style="5" customWidth="1"/>
    <col min="7" max="8" width="10.375" style="5" customWidth="1"/>
    <col min="9" max="9" width="9.00390625" style="5" customWidth="1"/>
    <col min="10" max="10" width="9.125" style="5" customWidth="1"/>
    <col min="11" max="11" width="10.25390625" style="5" customWidth="1"/>
    <col min="12" max="12" width="10.375" style="0" customWidth="1"/>
  </cols>
  <sheetData>
    <row r="1" spans="1:12" ht="13.5">
      <c r="A1" s="85" t="s">
        <v>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3:12" ht="14.25" thickBot="1">
      <c r="C2" s="24"/>
      <c r="D2" s="24"/>
      <c r="E2" s="87" t="s">
        <v>37</v>
      </c>
      <c r="F2" s="87"/>
      <c r="G2" s="87"/>
      <c r="H2" s="87"/>
      <c r="I2" s="87"/>
      <c r="J2" s="87"/>
      <c r="K2" s="24"/>
      <c r="L2" s="70" t="s">
        <v>38</v>
      </c>
    </row>
    <row r="3" spans="1:12" s="3" customFormat="1" ht="14.25" thickBot="1">
      <c r="A3" s="83" t="s">
        <v>0</v>
      </c>
      <c r="B3" s="83" t="s">
        <v>6</v>
      </c>
      <c r="C3" s="83" t="s">
        <v>46</v>
      </c>
      <c r="D3" s="83"/>
      <c r="E3" s="83"/>
      <c r="F3" s="83"/>
      <c r="G3" s="83"/>
      <c r="H3" s="90" t="s">
        <v>47</v>
      </c>
      <c r="I3" s="88" t="s">
        <v>49</v>
      </c>
      <c r="J3" s="89"/>
      <c r="K3" s="90" t="s">
        <v>50</v>
      </c>
      <c r="L3" s="83" t="s">
        <v>17</v>
      </c>
    </row>
    <row r="4" spans="1:12" s="1" customFormat="1" ht="14.25" thickBot="1">
      <c r="A4" s="84"/>
      <c r="B4" s="84"/>
      <c r="C4" s="59" t="s">
        <v>26</v>
      </c>
      <c r="D4" s="60" t="s">
        <v>20</v>
      </c>
      <c r="E4" s="60" t="s">
        <v>25</v>
      </c>
      <c r="F4" s="60" t="s">
        <v>1</v>
      </c>
      <c r="G4" s="61" t="s">
        <v>2</v>
      </c>
      <c r="H4" s="91"/>
      <c r="I4" s="68" t="s">
        <v>3</v>
      </c>
      <c r="J4" s="61" t="s">
        <v>45</v>
      </c>
      <c r="K4" s="92"/>
      <c r="L4" s="84"/>
    </row>
    <row r="5" spans="1:2" ht="14.25" thickBot="1">
      <c r="A5" s="2" t="s">
        <v>4</v>
      </c>
      <c r="B5"/>
    </row>
    <row r="6" spans="1:12" ht="14.25">
      <c r="A6" s="14" t="s">
        <v>40</v>
      </c>
      <c r="B6" s="71">
        <f>H6+K6+L6</f>
        <v>20000</v>
      </c>
      <c r="C6" s="38">
        <v>2000</v>
      </c>
      <c r="D6" s="8">
        <v>2000</v>
      </c>
      <c r="E6" s="8">
        <v>2000</v>
      </c>
      <c r="F6" s="8"/>
      <c r="G6" s="9"/>
      <c r="H6" s="36">
        <f aca="true" t="shared" si="0" ref="H6:H12">SUM(C6:G6)</f>
        <v>6000</v>
      </c>
      <c r="I6" s="11"/>
      <c r="J6" s="9"/>
      <c r="K6" s="36">
        <f aca="true" t="shared" si="1" ref="K6:K12">I6+J6</f>
        <v>0</v>
      </c>
      <c r="L6" s="43">
        <v>14000</v>
      </c>
    </row>
    <row r="7" spans="1:12" ht="14.25">
      <c r="A7" s="53" t="s">
        <v>41</v>
      </c>
      <c r="B7" s="63">
        <f aca="true" t="shared" si="2" ref="B7:B13">H7+K7+L7</f>
        <v>1596000</v>
      </c>
      <c r="C7" s="54">
        <v>143000</v>
      </c>
      <c r="D7" s="55">
        <v>143000</v>
      </c>
      <c r="E7" s="55">
        <v>143000</v>
      </c>
      <c r="F7" s="55">
        <v>4800</v>
      </c>
      <c r="G7" s="56">
        <v>45000</v>
      </c>
      <c r="H7" s="21">
        <f t="shared" si="0"/>
        <v>478800</v>
      </c>
      <c r="I7" s="57">
        <v>33000</v>
      </c>
      <c r="J7" s="56">
        <v>0</v>
      </c>
      <c r="K7" s="21">
        <f t="shared" si="1"/>
        <v>33000</v>
      </c>
      <c r="L7" s="58">
        <v>1084200</v>
      </c>
    </row>
    <row r="8" spans="1:12" ht="14.25">
      <c r="A8" s="15" t="s">
        <v>43</v>
      </c>
      <c r="B8" s="63">
        <f t="shared" si="2"/>
        <v>34000</v>
      </c>
      <c r="C8" s="39">
        <v>34000</v>
      </c>
      <c r="D8" s="7"/>
      <c r="E8" s="7"/>
      <c r="F8" s="7"/>
      <c r="G8" s="10"/>
      <c r="H8" s="21">
        <f t="shared" si="0"/>
        <v>34000</v>
      </c>
      <c r="I8" s="12"/>
      <c r="J8" s="10"/>
      <c r="K8" s="21">
        <f t="shared" si="1"/>
        <v>0</v>
      </c>
      <c r="L8" s="44"/>
    </row>
    <row r="9" spans="1:12" ht="14.25">
      <c r="A9" s="15" t="s">
        <v>33</v>
      </c>
      <c r="B9" s="63">
        <f t="shared" si="2"/>
        <v>234000</v>
      </c>
      <c r="C9" s="39"/>
      <c r="D9" s="7"/>
      <c r="E9" s="7"/>
      <c r="F9" s="7"/>
      <c r="G9" s="10"/>
      <c r="H9" s="21">
        <f t="shared" si="0"/>
        <v>0</v>
      </c>
      <c r="I9" s="12"/>
      <c r="J9" s="10">
        <v>234000</v>
      </c>
      <c r="K9" s="21">
        <f t="shared" si="1"/>
        <v>234000</v>
      </c>
      <c r="L9" s="44"/>
    </row>
    <row r="10" spans="1:12" ht="14.25">
      <c r="A10" s="15" t="s">
        <v>34</v>
      </c>
      <c r="B10" s="63">
        <f t="shared" si="2"/>
        <v>259000</v>
      </c>
      <c r="C10" s="39">
        <v>159000</v>
      </c>
      <c r="D10" s="7"/>
      <c r="E10" s="7"/>
      <c r="F10" s="7"/>
      <c r="G10" s="10"/>
      <c r="H10" s="21">
        <f t="shared" si="0"/>
        <v>159000</v>
      </c>
      <c r="I10" s="12"/>
      <c r="J10" s="10">
        <v>100000</v>
      </c>
      <c r="K10" s="21">
        <f t="shared" si="1"/>
        <v>100000</v>
      </c>
      <c r="L10" s="44"/>
    </row>
    <row r="11" spans="1:12" ht="14.25">
      <c r="A11" s="15" t="s">
        <v>35</v>
      </c>
      <c r="B11" s="63">
        <f t="shared" si="2"/>
        <v>7000</v>
      </c>
      <c r="C11" s="39"/>
      <c r="D11" s="7">
        <v>7000</v>
      </c>
      <c r="E11" s="7"/>
      <c r="F11" s="7"/>
      <c r="G11" s="10"/>
      <c r="H11" s="21">
        <f t="shared" si="0"/>
        <v>7000</v>
      </c>
      <c r="I11" s="12"/>
      <c r="J11" s="10"/>
      <c r="K11" s="21">
        <f t="shared" si="1"/>
        <v>0</v>
      </c>
      <c r="L11" s="44"/>
    </row>
    <row r="12" spans="1:12" ht="15" thickBot="1">
      <c r="A12" s="15" t="s">
        <v>5</v>
      </c>
      <c r="B12" s="80">
        <f t="shared" si="2"/>
        <v>39290</v>
      </c>
      <c r="C12" s="39"/>
      <c r="D12" s="7"/>
      <c r="E12" s="7"/>
      <c r="F12" s="7"/>
      <c r="G12" s="10"/>
      <c r="H12" s="37">
        <f t="shared" si="0"/>
        <v>0</v>
      </c>
      <c r="I12" s="12"/>
      <c r="J12" s="10"/>
      <c r="K12" s="62">
        <f t="shared" si="1"/>
        <v>0</v>
      </c>
      <c r="L12" s="44">
        <v>39290</v>
      </c>
    </row>
    <row r="13" spans="1:12" ht="15" thickBot="1">
      <c r="A13" s="16" t="s">
        <v>42</v>
      </c>
      <c r="B13" s="81">
        <f t="shared" si="2"/>
        <v>2189290</v>
      </c>
      <c r="C13" s="64">
        <f aca="true" t="shared" si="3" ref="C13:L13">SUM(C6:C12)</f>
        <v>338000</v>
      </c>
      <c r="D13" s="66">
        <f t="shared" si="3"/>
        <v>152000</v>
      </c>
      <c r="E13" s="66">
        <f t="shared" si="3"/>
        <v>145000</v>
      </c>
      <c r="F13" s="66">
        <f t="shared" si="3"/>
        <v>4800</v>
      </c>
      <c r="G13" s="65">
        <f t="shared" si="3"/>
        <v>45000</v>
      </c>
      <c r="H13" s="40">
        <f t="shared" si="3"/>
        <v>684800</v>
      </c>
      <c r="I13" s="64">
        <f t="shared" si="3"/>
        <v>33000</v>
      </c>
      <c r="J13" s="67">
        <f t="shared" si="3"/>
        <v>334000</v>
      </c>
      <c r="K13" s="40">
        <f t="shared" si="3"/>
        <v>367000</v>
      </c>
      <c r="L13" s="82">
        <f t="shared" si="3"/>
        <v>1137490</v>
      </c>
    </row>
    <row r="14" spans="3:12" ht="14.25">
      <c r="C14" s="6"/>
      <c r="D14" s="6"/>
      <c r="E14" s="6"/>
      <c r="F14" s="6"/>
      <c r="G14" s="6"/>
      <c r="H14" s="6"/>
      <c r="I14" s="6"/>
      <c r="J14" s="6"/>
      <c r="K14" s="6"/>
      <c r="L14" s="4"/>
    </row>
    <row r="15" spans="1:12" ht="15" thickBot="1">
      <c r="A15" s="2" t="s">
        <v>7</v>
      </c>
      <c r="C15" s="6"/>
      <c r="D15" s="6"/>
      <c r="E15" s="6"/>
      <c r="F15" s="6"/>
      <c r="G15" s="6"/>
      <c r="H15" s="6"/>
      <c r="I15" s="6"/>
      <c r="J15" s="6"/>
      <c r="K15" s="6"/>
      <c r="L15" s="4"/>
    </row>
    <row r="16" spans="1:12" ht="14.25">
      <c r="A16" s="14" t="s">
        <v>31</v>
      </c>
      <c r="B16" s="72">
        <f>H16+K16+L16</f>
        <v>210000</v>
      </c>
      <c r="C16" s="18">
        <v>190000</v>
      </c>
      <c r="D16" s="8">
        <v>20000</v>
      </c>
      <c r="E16" s="8"/>
      <c r="F16" s="8"/>
      <c r="G16" s="18"/>
      <c r="H16" s="36">
        <f>SUM(C16:G16)</f>
        <v>210000</v>
      </c>
      <c r="I16" s="11"/>
      <c r="J16" s="9"/>
      <c r="K16" s="36">
        <f>I16+J16</f>
        <v>0</v>
      </c>
      <c r="L16" s="43"/>
    </row>
    <row r="17" spans="1:12" ht="14.25">
      <c r="A17" s="15" t="s">
        <v>32</v>
      </c>
      <c r="B17" s="73">
        <f aca="true" t="shared" si="4" ref="B17:B36">H17+K17+L17</f>
        <v>101070</v>
      </c>
      <c r="C17" s="20">
        <f>86600+14420+50</f>
        <v>101070</v>
      </c>
      <c r="D17" s="7"/>
      <c r="E17" s="7"/>
      <c r="F17" s="7"/>
      <c r="G17" s="20"/>
      <c r="H17" s="21">
        <f aca="true" t="shared" si="5" ref="H17:H37">SUM(C17:G17)</f>
        <v>101070</v>
      </c>
      <c r="I17" s="12"/>
      <c r="J17" s="10"/>
      <c r="K17" s="21">
        <f aca="true" t="shared" si="6" ref="K17:K37">I17+J17</f>
        <v>0</v>
      </c>
      <c r="L17" s="44"/>
    </row>
    <row r="18" spans="1:12" ht="14.25">
      <c r="A18" s="15" t="s">
        <v>8</v>
      </c>
      <c r="B18" s="73">
        <f t="shared" si="4"/>
        <v>51922</v>
      </c>
      <c r="C18" s="20">
        <v>7370</v>
      </c>
      <c r="D18" s="7">
        <f>14892+4880+24780</f>
        <v>44552</v>
      </c>
      <c r="E18" s="7"/>
      <c r="F18" s="7"/>
      <c r="G18" s="20"/>
      <c r="H18" s="21">
        <f t="shared" si="5"/>
        <v>51922</v>
      </c>
      <c r="I18" s="12"/>
      <c r="J18" s="10"/>
      <c r="K18" s="21">
        <f t="shared" si="6"/>
        <v>0</v>
      </c>
      <c r="L18" s="44"/>
    </row>
    <row r="19" spans="1:12" ht="14.25">
      <c r="A19" s="15" t="s">
        <v>9</v>
      </c>
      <c r="B19" s="73">
        <f t="shared" si="4"/>
        <v>55649</v>
      </c>
      <c r="C19" s="20">
        <v>19749</v>
      </c>
      <c r="D19" s="7">
        <f>445+1580+5289+4461+324</f>
        <v>12099</v>
      </c>
      <c r="E19" s="7">
        <f>5880+890+6186+7898+972</f>
        <v>21826</v>
      </c>
      <c r="F19" s="7"/>
      <c r="G19" s="20"/>
      <c r="H19" s="21">
        <f t="shared" si="5"/>
        <v>53674</v>
      </c>
      <c r="I19" s="12">
        <f>1975</f>
        <v>1975</v>
      </c>
      <c r="J19" s="10"/>
      <c r="K19" s="21">
        <f t="shared" si="6"/>
        <v>1975</v>
      </c>
      <c r="L19" s="44"/>
    </row>
    <row r="20" spans="1:12" ht="14.25">
      <c r="A20" s="15" t="s">
        <v>19</v>
      </c>
      <c r="B20" s="73">
        <f t="shared" si="4"/>
        <v>115895</v>
      </c>
      <c r="C20" s="20"/>
      <c r="D20" s="7"/>
      <c r="E20" s="7">
        <f>28280+2000+1000+4000+16765+31280+8000+2490+2000+11000</f>
        <v>106815</v>
      </c>
      <c r="F20" s="7">
        <f>1940+7140</f>
        <v>9080</v>
      </c>
      <c r="G20" s="20"/>
      <c r="H20" s="21">
        <f t="shared" si="5"/>
        <v>115895</v>
      </c>
      <c r="I20" s="12"/>
      <c r="J20" s="10"/>
      <c r="K20" s="21">
        <f t="shared" si="6"/>
        <v>0</v>
      </c>
      <c r="L20" s="44"/>
    </row>
    <row r="21" spans="1:12" ht="14.25">
      <c r="A21" s="15" t="s">
        <v>21</v>
      </c>
      <c r="B21" s="73">
        <f t="shared" si="4"/>
        <v>152430</v>
      </c>
      <c r="C21" s="20"/>
      <c r="D21" s="7"/>
      <c r="E21" s="7">
        <f>20000+12000</f>
        <v>32000</v>
      </c>
      <c r="F21" s="7"/>
      <c r="G21" s="20"/>
      <c r="H21" s="21">
        <f t="shared" si="5"/>
        <v>32000</v>
      </c>
      <c r="I21" s="12">
        <f>13000+10000+1430</f>
        <v>24430</v>
      </c>
      <c r="J21" s="10">
        <v>96000</v>
      </c>
      <c r="K21" s="21">
        <f t="shared" si="6"/>
        <v>120430</v>
      </c>
      <c r="L21" s="44"/>
    </row>
    <row r="22" spans="1:12" ht="14.25">
      <c r="A22" s="15" t="s">
        <v>23</v>
      </c>
      <c r="B22" s="73">
        <f t="shared" si="4"/>
        <v>150000</v>
      </c>
      <c r="C22" s="20"/>
      <c r="D22" s="7"/>
      <c r="E22" s="7"/>
      <c r="F22" s="7"/>
      <c r="G22" s="20"/>
      <c r="H22" s="21">
        <f t="shared" si="5"/>
        <v>0</v>
      </c>
      <c r="I22" s="12"/>
      <c r="J22" s="10"/>
      <c r="K22" s="21">
        <f t="shared" si="6"/>
        <v>0</v>
      </c>
      <c r="L22" s="44">
        <v>150000</v>
      </c>
    </row>
    <row r="23" spans="1:12" ht="14.25">
      <c r="A23" s="15" t="s">
        <v>22</v>
      </c>
      <c r="B23" s="73">
        <f t="shared" si="4"/>
        <v>10030</v>
      </c>
      <c r="C23" s="20"/>
      <c r="D23" s="7"/>
      <c r="E23" s="7"/>
      <c r="F23" s="7"/>
      <c r="G23" s="20"/>
      <c r="H23" s="21">
        <f t="shared" si="5"/>
        <v>0</v>
      </c>
      <c r="I23" s="12">
        <f>4330+5000+700</f>
        <v>10030</v>
      </c>
      <c r="J23" s="10"/>
      <c r="K23" s="21">
        <f t="shared" si="6"/>
        <v>10030</v>
      </c>
      <c r="L23" s="44"/>
    </row>
    <row r="24" spans="1:12" ht="14.25">
      <c r="A24" s="15" t="s">
        <v>13</v>
      </c>
      <c r="B24" s="73">
        <f t="shared" si="4"/>
        <v>93054</v>
      </c>
      <c r="C24" s="20"/>
      <c r="D24" s="7">
        <f>1080+2820+4120+10440+1200</f>
        <v>19660</v>
      </c>
      <c r="E24" s="7"/>
      <c r="F24" s="7"/>
      <c r="G24" s="20"/>
      <c r="H24" s="21">
        <f t="shared" si="5"/>
        <v>19660</v>
      </c>
      <c r="I24" s="12"/>
      <c r="J24" s="10"/>
      <c r="K24" s="21">
        <f t="shared" si="6"/>
        <v>0</v>
      </c>
      <c r="L24" s="44">
        <f>50038+23356</f>
        <v>73394</v>
      </c>
    </row>
    <row r="25" spans="1:12" ht="14.25">
      <c r="A25" s="15" t="s">
        <v>10</v>
      </c>
      <c r="B25" s="73">
        <f t="shared" si="4"/>
        <v>520728</v>
      </c>
      <c r="C25" s="12">
        <f>104146</f>
        <v>104146</v>
      </c>
      <c r="D25" s="20">
        <f>104146</f>
        <v>104146</v>
      </c>
      <c r="E25" s="7">
        <v>52072</v>
      </c>
      <c r="F25" s="7"/>
      <c r="G25" s="20">
        <v>52072</v>
      </c>
      <c r="H25" s="21">
        <f t="shared" si="5"/>
        <v>312436</v>
      </c>
      <c r="I25" s="12"/>
      <c r="J25" s="10">
        <f>52072*3+4</f>
        <v>156220</v>
      </c>
      <c r="K25" s="21">
        <f t="shared" si="6"/>
        <v>156220</v>
      </c>
      <c r="L25" s="44">
        <v>52072</v>
      </c>
    </row>
    <row r="26" spans="1:12" ht="14.25">
      <c r="A26" s="15" t="s">
        <v>48</v>
      </c>
      <c r="B26" s="73">
        <f>H26+K26+L26</f>
        <v>10000</v>
      </c>
      <c r="C26" s="12"/>
      <c r="D26" s="20"/>
      <c r="E26" s="7"/>
      <c r="F26" s="7"/>
      <c r="G26" s="20"/>
      <c r="H26" s="21"/>
      <c r="I26" s="12"/>
      <c r="J26" s="10"/>
      <c r="K26" s="21"/>
      <c r="L26" s="44">
        <v>10000</v>
      </c>
    </row>
    <row r="27" spans="1:12" ht="14.25">
      <c r="A27" s="15" t="s">
        <v>24</v>
      </c>
      <c r="B27" s="73">
        <f t="shared" si="4"/>
        <v>91000</v>
      </c>
      <c r="C27" s="12">
        <v>18200</v>
      </c>
      <c r="D27" s="20">
        <v>18200</v>
      </c>
      <c r="E27" s="7">
        <v>9100</v>
      </c>
      <c r="F27" s="7"/>
      <c r="G27" s="20">
        <v>9100</v>
      </c>
      <c r="H27" s="21">
        <f t="shared" si="5"/>
        <v>54600</v>
      </c>
      <c r="I27" s="12"/>
      <c r="J27" s="10">
        <v>9100</v>
      </c>
      <c r="K27" s="21">
        <f t="shared" si="6"/>
        <v>9100</v>
      </c>
      <c r="L27" s="44">
        <v>27300</v>
      </c>
    </row>
    <row r="28" spans="1:12" ht="14.25">
      <c r="A28" s="15" t="s">
        <v>16</v>
      </c>
      <c r="B28" s="73">
        <f t="shared" si="4"/>
        <v>321000</v>
      </c>
      <c r="C28" s="12">
        <v>64200</v>
      </c>
      <c r="D28" s="79">
        <v>64200</v>
      </c>
      <c r="E28" s="7">
        <v>32100</v>
      </c>
      <c r="F28" s="7"/>
      <c r="G28" s="20"/>
      <c r="H28" s="21">
        <f t="shared" si="5"/>
        <v>160500</v>
      </c>
      <c r="I28" s="12"/>
      <c r="J28" s="10">
        <v>96300</v>
      </c>
      <c r="K28" s="21">
        <f t="shared" si="6"/>
        <v>96300</v>
      </c>
      <c r="L28" s="44">
        <v>64200</v>
      </c>
    </row>
    <row r="29" spans="1:12" ht="14.25">
      <c r="A29" s="15" t="s">
        <v>11</v>
      </c>
      <c r="B29" s="73">
        <f t="shared" si="4"/>
        <v>21014</v>
      </c>
      <c r="C29" s="12">
        <v>4203</v>
      </c>
      <c r="D29" s="20">
        <v>4203</v>
      </c>
      <c r="E29" s="7">
        <v>2101</v>
      </c>
      <c r="F29" s="7"/>
      <c r="G29" s="20">
        <v>2101</v>
      </c>
      <c r="H29" s="21">
        <f t="shared" si="5"/>
        <v>12608</v>
      </c>
      <c r="I29" s="12"/>
      <c r="J29" s="10">
        <v>6305</v>
      </c>
      <c r="K29" s="21">
        <f t="shared" si="6"/>
        <v>6305</v>
      </c>
      <c r="L29" s="44">
        <v>2101</v>
      </c>
    </row>
    <row r="30" spans="1:12" ht="14.25">
      <c r="A30" s="15" t="s">
        <v>12</v>
      </c>
      <c r="B30" s="73">
        <f t="shared" si="4"/>
        <v>107276</v>
      </c>
      <c r="C30" s="12">
        <v>21456</v>
      </c>
      <c r="D30" s="20">
        <v>21456</v>
      </c>
      <c r="E30" s="7">
        <v>10727</v>
      </c>
      <c r="F30" s="7"/>
      <c r="G30" s="20">
        <v>10727</v>
      </c>
      <c r="H30" s="21">
        <f t="shared" si="5"/>
        <v>64366</v>
      </c>
      <c r="I30" s="12"/>
      <c r="J30" s="10">
        <v>10727</v>
      </c>
      <c r="K30" s="21">
        <f t="shared" si="6"/>
        <v>10727</v>
      </c>
      <c r="L30" s="44">
        <v>32183</v>
      </c>
    </row>
    <row r="31" spans="1:12" ht="14.25">
      <c r="A31" s="25" t="s">
        <v>27</v>
      </c>
      <c r="B31" s="73">
        <f t="shared" si="4"/>
        <v>0</v>
      </c>
      <c r="D31" s="27"/>
      <c r="E31" s="27"/>
      <c r="F31" s="27"/>
      <c r="H31" s="21">
        <f t="shared" si="5"/>
        <v>0</v>
      </c>
      <c r="I31" s="35"/>
      <c r="J31" s="42"/>
      <c r="K31" s="21">
        <f t="shared" si="6"/>
        <v>0</v>
      </c>
      <c r="L31" s="46"/>
    </row>
    <row r="32" spans="1:12" ht="14.25">
      <c r="A32" s="15" t="s">
        <v>18</v>
      </c>
      <c r="B32" s="73">
        <f t="shared" si="4"/>
        <v>0</v>
      </c>
      <c r="C32" s="20"/>
      <c r="D32" s="7"/>
      <c r="E32" s="7"/>
      <c r="F32" s="7"/>
      <c r="G32" s="20"/>
      <c r="H32" s="21">
        <f t="shared" si="5"/>
        <v>0</v>
      </c>
      <c r="I32" s="12"/>
      <c r="J32" s="10"/>
      <c r="K32" s="21">
        <f t="shared" si="6"/>
        <v>0</v>
      </c>
      <c r="L32" s="44"/>
    </row>
    <row r="33" spans="1:12" ht="14.25">
      <c r="A33" s="15" t="s">
        <v>15</v>
      </c>
      <c r="B33" s="73">
        <f t="shared" si="4"/>
        <v>81000</v>
      </c>
      <c r="C33" s="20"/>
      <c r="D33" s="7"/>
      <c r="E33" s="7"/>
      <c r="F33" s="7"/>
      <c r="G33" s="20"/>
      <c r="H33" s="21">
        <f t="shared" si="5"/>
        <v>0</v>
      </c>
      <c r="I33" s="12"/>
      <c r="J33" s="10"/>
      <c r="K33" s="21">
        <f t="shared" si="6"/>
        <v>0</v>
      </c>
      <c r="L33" s="44">
        <v>81000</v>
      </c>
    </row>
    <row r="34" spans="1:12" ht="14.25">
      <c r="A34" s="15" t="s">
        <v>14</v>
      </c>
      <c r="B34" s="73">
        <f t="shared" si="4"/>
        <v>14340</v>
      </c>
      <c r="C34" s="20"/>
      <c r="D34" s="7">
        <v>9300</v>
      </c>
      <c r="E34" s="7"/>
      <c r="F34" s="7"/>
      <c r="G34" s="20"/>
      <c r="H34" s="21">
        <f t="shared" si="5"/>
        <v>9300</v>
      </c>
      <c r="I34" s="12">
        <f>1840+1600+1600</f>
        <v>5040</v>
      </c>
      <c r="J34" s="10"/>
      <c r="K34" s="21">
        <f t="shared" si="6"/>
        <v>5040</v>
      </c>
      <c r="L34" s="44"/>
    </row>
    <row r="35" spans="1:12" ht="14.25">
      <c r="A35" s="15" t="s">
        <v>36</v>
      </c>
      <c r="B35" s="73">
        <f t="shared" si="4"/>
        <v>89798</v>
      </c>
      <c r="C35" s="20"/>
      <c r="D35" s="7"/>
      <c r="E35" s="7"/>
      <c r="F35" s="7"/>
      <c r="G35" s="20"/>
      <c r="H35" s="21">
        <f t="shared" si="5"/>
        <v>0</v>
      </c>
      <c r="I35" s="12">
        <f>592+3640</f>
        <v>4232</v>
      </c>
      <c r="J35" s="10">
        <v>30388</v>
      </c>
      <c r="K35" s="21">
        <f t="shared" si="6"/>
        <v>34620</v>
      </c>
      <c r="L35" s="44">
        <v>55178</v>
      </c>
    </row>
    <row r="36" spans="1:12" ht="15" thickBot="1">
      <c r="A36" s="48" t="s">
        <v>39</v>
      </c>
      <c r="B36" s="74">
        <f t="shared" si="4"/>
        <v>124860</v>
      </c>
      <c r="C36" s="50">
        <v>19977</v>
      </c>
      <c r="D36" s="49">
        <v>9990</v>
      </c>
      <c r="E36" s="49">
        <v>19977</v>
      </c>
      <c r="F36" s="49"/>
      <c r="G36" s="50"/>
      <c r="H36" s="21">
        <f t="shared" si="5"/>
        <v>49944</v>
      </c>
      <c r="I36" s="51"/>
      <c r="J36" s="52">
        <v>24972</v>
      </c>
      <c r="K36" s="62">
        <f t="shared" si="6"/>
        <v>24972</v>
      </c>
      <c r="L36" s="44">
        <v>49944</v>
      </c>
    </row>
    <row r="37" spans="1:12" ht="15" thickBot="1">
      <c r="A37" s="16" t="s">
        <v>42</v>
      </c>
      <c r="B37" s="75">
        <f>SUM(B16:B36)</f>
        <v>2321066</v>
      </c>
      <c r="C37" s="17">
        <f>SUM(C16:C36)</f>
        <v>550371</v>
      </c>
      <c r="D37" s="33">
        <f>SUM(D16:D36)</f>
        <v>327806</v>
      </c>
      <c r="E37" s="33">
        <f>SUM(E16:E36)</f>
        <v>286718</v>
      </c>
      <c r="F37" s="33">
        <f>SUM(F16:F35)</f>
        <v>9080</v>
      </c>
      <c r="G37" s="26">
        <f>SUM(G16:G35)</f>
        <v>74000</v>
      </c>
      <c r="H37" s="22">
        <f t="shared" si="5"/>
        <v>1247975</v>
      </c>
      <c r="I37" s="13">
        <f>SUM(I16:I35)</f>
        <v>45707</v>
      </c>
      <c r="J37" s="41">
        <f>SUM(J16:J36)</f>
        <v>430012</v>
      </c>
      <c r="K37" s="19">
        <f t="shared" si="6"/>
        <v>475719</v>
      </c>
      <c r="L37" s="45">
        <f>SUM(L16:L36)</f>
        <v>597372</v>
      </c>
    </row>
    <row r="38" spans="1:12" ht="14.25" thickBot="1">
      <c r="A38" s="23" t="s">
        <v>28</v>
      </c>
      <c r="B38" s="76">
        <f>B13-B37</f>
        <v>-131776</v>
      </c>
      <c r="C38" s="69">
        <f aca="true" t="shared" si="7" ref="C38:L38">C13-C37</f>
        <v>-212371</v>
      </c>
      <c r="D38" s="28">
        <f t="shared" si="7"/>
        <v>-175806</v>
      </c>
      <c r="E38" s="28">
        <f t="shared" si="7"/>
        <v>-141718</v>
      </c>
      <c r="F38" s="28">
        <f t="shared" si="7"/>
        <v>-4280</v>
      </c>
      <c r="G38" s="34">
        <f t="shared" si="7"/>
        <v>-29000</v>
      </c>
      <c r="H38" s="29">
        <f t="shared" si="7"/>
        <v>-563175</v>
      </c>
      <c r="I38" s="30">
        <f t="shared" si="7"/>
        <v>-12707</v>
      </c>
      <c r="J38" s="34">
        <f t="shared" si="7"/>
        <v>-96012</v>
      </c>
      <c r="K38" s="30">
        <f t="shared" si="7"/>
        <v>-108719</v>
      </c>
      <c r="L38" s="47">
        <f t="shared" si="7"/>
        <v>540118</v>
      </c>
    </row>
    <row r="39" spans="1:2" ht="13.5">
      <c r="A39" s="31" t="s">
        <v>29</v>
      </c>
      <c r="B39" s="78">
        <v>2146954</v>
      </c>
    </row>
    <row r="40" spans="1:2" ht="14.25" thickBot="1">
      <c r="A40" s="32" t="s">
        <v>30</v>
      </c>
      <c r="B40" s="77">
        <f>B38+B39</f>
        <v>2015178</v>
      </c>
    </row>
  </sheetData>
  <sheetProtection/>
  <mergeCells count="9">
    <mergeCell ref="B3:B4"/>
    <mergeCell ref="A1:L1"/>
    <mergeCell ref="A3:A4"/>
    <mergeCell ref="C3:G3"/>
    <mergeCell ref="L3:L4"/>
    <mergeCell ref="E2:J2"/>
    <mergeCell ref="I3:J3"/>
    <mergeCell ref="H3:H4"/>
    <mergeCell ref="K3:K4"/>
  </mergeCells>
  <printOptions horizontalCentered="1" verticalCentered="1"/>
  <pageMargins left="0.5905511811023623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尾崎 公徳</dc:creator>
  <cp:keywords/>
  <dc:description/>
  <cp:lastModifiedBy>No.2</cp:lastModifiedBy>
  <cp:lastPrinted>2015-04-20T05:45:36Z</cp:lastPrinted>
  <dcterms:created xsi:type="dcterms:W3CDTF">2013-02-12T13:34:37Z</dcterms:created>
  <dcterms:modified xsi:type="dcterms:W3CDTF">2015-08-17T07:17:36Z</dcterms:modified>
  <cp:category/>
  <cp:version/>
  <cp:contentType/>
  <cp:contentStatus/>
</cp:coreProperties>
</file>